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453B0FC8-E153-405D-B926-6EFBEC9B59B9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Y4" i="4" s="1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O3" i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6" i="12" l="1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<sst xmlns="http://schemas.openxmlformats.org/spreadsheetml/2006/main" count="447" uniqueCount="315">
  <si>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</si>
  <si>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</si>
  <si>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</si>
  <si>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</si>
  <si>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</si>
  <si>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</si>
  <si>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</si>
  <si>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</si>
  <si>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</si>
  <si>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</si>
  <si>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</si>
  <si>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</si>
  <si>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</si>
  <si>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</si>
  <si>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</si>
  <si>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</si>
  <si>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</si>
  <si>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</si>
  <si>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</si>
  <si>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</si>
  <si>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</si>
  <si>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</si>
  <si>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</si>
  <si>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</si>
  <si>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</si>
  <si>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</si>
  <si>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</si>
  <si>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</si>
  <si>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</si>
  <si>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</si>
  <si>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</si>
  <si>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</si>
  <si>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</si>
  <si>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</si>
  <si>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</si>
  <si>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</si>
  <si>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</si>
  <si>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</si>
  <si>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</si>
  <si>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</si>
  <si>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</si>
  <si>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</si>
  <si>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</si>
  <si>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</si>
  <si>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</si>
  <si>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</si>
  <si>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</si>
  <si>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</si>
  <si>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</si>
  <si>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</si>
  <si>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</si>
  <si>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</si>
  <si>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</si>
  <si>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</si>
  <si>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</si>
  <si>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</si>
  <si>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</si>
  <si>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</si>
  <si>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</si>
  <si>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</si>
  <si>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</si>
  <si>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</si>
  <si>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</si>
  <si>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</si>
  <si>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</si>
  <si>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</si>
  <si>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</si>
  <si>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</si>
  <si>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</si>
  <si>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</si>
  <si>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</si>
  <si>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</si>
  <si>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</si>
  <si>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</si>
  <si>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</si>
  <si>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</si>
  <si>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</si>
  <si>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</si>
  <si>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</si>
  <si>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</si>
  <si>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</si>
  <si>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</si>
  <si>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</si>
  <si>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</si>
  <si>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</si>
  <si>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</si>
  <si>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</si>
  <si>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</si>
  <si>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</si>
  <si>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</si>
  <si>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</si>
  <si>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</si>
  <si>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</si>
  <si>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</si>
  <si>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</si>
  <si>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</si>
  <si>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</si>
  <si>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</si>
  <si>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</si>
  <si>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</si>
  <si>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</si>
  <si>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</si>
  <si>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</si>
  <si>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</si>
  <si>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</si>
  <si>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</si>
  <si>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</si>
  <si>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</si>
  <si>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</si>
  <si>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</si>
  <si>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</si>
  <si>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</si>
  <si>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</si>
  <si>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</si>
  <si>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</si>
  <si>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</si>
  <si>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</si>
  <si>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</si>
  <si>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</si>
  <si>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</si>
  <si>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</si>
  <si>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</si>
  <si>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</si>
  <si>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</si>
  <si>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</si>
  <si>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</si>
  <si>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</si>
  <si>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</si>
  <si>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</si>
  <si>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</si>
  <si>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</si>
  <si>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</si>
  <si>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</si>
  <si>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</si>
  <si>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</si>
  <si>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</si>
  <si>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</si>
  <si>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</si>
  <si>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</si>
  <si>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</si>
  <si>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</si>
  <si>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</si>
  <si>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</si>
  <si>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</si>
  <si>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</si>
  <si>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</si>
  <si>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</si>
  <si>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</si>
  <si>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</si>
  <si>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</si>
  <si>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</si>
  <si>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</si>
  <si>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</si>
  <si>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</si>
  <si>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</si>
  <si>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</si>
  <si>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</si>
  <si>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</si>
  <si>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</si>
  <si>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</si>
  <si>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</si>
  <si>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</si>
  <si>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</si>
  <si>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</si>
  <si>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</si>
  <si>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</si>
  <si>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</si>
  <si>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</si>
  <si>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</si>
  <si>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</si>
  <si>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</si>
  <si>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</si>
  <si>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</si>
  <si>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</si>
  <si>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</si>
  <si>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</si>
  <si>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</si>
  <si>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</si>
  <si>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</si>
  <si>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</si>
  <si>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</si>
  <si>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</si>
  <si>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</si>
  <si>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</si>
  <si>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</si>
  <si>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</si>
  <si>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</si>
  <si>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</si>
  <si>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</si>
  <si>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</si>
  <si>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</si>
  <si>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</si>
  <si>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</si>
  <si>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</si>
  <si>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</si>
  <si>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</si>
  <si>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</si>
  <si>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</si>
  <si>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</si>
  <si>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</si>
  <si>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</si>
  <si>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</si>
  <si>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</si>
  <si>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</si>
  <si>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</si>
  <si>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</si>
  <si>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</si>
  <si>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</si>
  <si>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</si>
  <si>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</si>
  <si>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</si>
  <si>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</si>
  <si>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</si>
  <si>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</si>
  <si>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</si>
  <si>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</si>
  <si>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</si>
  <si>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</si>
  <si>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</si>
  <si>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</si>
  <si>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</si>
  <si>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</si>
  <si>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</si>
  <si>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</si>
  <si>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</si>
  <si>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</si>
  <si>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</si>
  <si>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</si>
  <si>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</si>
  <si>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</si>
  <si>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</si>
  <si>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</si>
  <si>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</si>
  <si>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</si>
  <si>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</si>
  <si>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</si>
  <si>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</si>
  <si>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</si>
  <si>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</si>
  <si>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</si>
  <si>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</si>
  <si>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</si>
  <si>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</si>
  <si>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</si>
  <si>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</si>
  <si>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</si>
  <si>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</si>
  <si>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</si>
  <si>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</si>
  <si>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</si>
  <si>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</si>
  <si>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</si>
  <si>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</si>
  <si>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</si>
  <si>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</si>
  <si>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</si>
  <si>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</si>
  <si>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</si>
  <si>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</si>
  <si>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</si>
  <si>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</si>
  <si>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</si>
  <si>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</si>
  <si>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</si>
  <si>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</si>
  <si>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</si>
  <si>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</si>
  <si>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</si>
  <si>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</si>
  <si>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</si>
  <si>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</si>
  <si>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</si>
  <si>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</si>
  <si>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</si>
  <si>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</si>
  <si>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</si>
  <si>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</si>
  <si>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</si>
  <si>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ABID FALAD SETYADI</t>
  </si>
  <si>
    <t>140</t>
  </si>
  <si>
    <t>AHMAD HARIRI ALHABSY</t>
  </si>
  <si>
    <t>141</t>
  </si>
  <si>
    <t>DIAN KURNIAWAN</t>
  </si>
  <si>
    <t>142</t>
  </si>
  <si>
    <t>FAKHRI TAMAM SANJAYA</t>
  </si>
  <si>
    <t>143</t>
  </si>
  <si>
    <t>GUSTIRI M.A.K</t>
  </si>
  <si>
    <t>144</t>
  </si>
  <si>
    <t>HIBATULLAH</t>
  </si>
  <si>
    <t>145</t>
  </si>
  <si>
    <t>ZAINUL ARIFIN</t>
  </si>
  <si>
    <t>146</t>
  </si>
  <si>
    <t>MUHAMAD CAHYA HIKMATUL ILMI</t>
  </si>
  <si>
    <t>147</t>
  </si>
  <si>
    <t>MUHAMAD SOBIRIN</t>
  </si>
  <si>
    <t>148</t>
  </si>
  <si>
    <t>MUHAMMAD CEVIN MELION</t>
  </si>
  <si>
    <t>149</t>
  </si>
  <si>
    <t>MUHAMMAD GIBRAN</t>
  </si>
  <si>
    <t>150</t>
  </si>
  <si>
    <t>MUHAMMAD KOMARUDIN</t>
  </si>
  <si>
    <t>151</t>
  </si>
  <si>
    <t>MUHAMMAD YUSUP SANDY ARDHAWILY</t>
  </si>
  <si>
    <t>152</t>
  </si>
  <si>
    <t>RADEN MUHAMMAD SATRIA RAHMADANI</t>
  </si>
  <si>
    <t>153</t>
  </si>
  <si>
    <t>RAHMAT SOLIHIN</t>
  </si>
  <si>
    <t>154</t>
  </si>
  <si>
    <t>RAMADHAN IBRAHIM AL QODRI</t>
  </si>
  <si>
    <t>155</t>
  </si>
  <si>
    <t>RASYA RAMADHAN PASHA</t>
  </si>
  <si>
    <t>156</t>
  </si>
  <si>
    <t>RAYHAN SURYO SAPUTRA</t>
  </si>
  <si>
    <t>157</t>
  </si>
  <si>
    <t>الثاني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</si>
</sst>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25" t="s">
        <v>158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26"/>
      <c r="D3" s="127"/>
      <c r="E3" s="127"/>
      <c r="F3" s="127"/>
      <c r="G3" s="128"/>
    </row>
    <row r="4" spans="1:12" ht="21" x14ac:dyDescent="0.3">
      <c r="A4" s="22" t="s">
        <v>81</v>
      </c>
      <c r="B4" s="22" t="str">
        <f>CONCATENATE(F4," ",E4," ",C4)</f>
        <v>الصف  : الثاني د للبنين</v>
      </c>
      <c r="C4" s="121" t="s">
        <v>314</v>
      </c>
      <c r="D4" s="121"/>
      <c r="E4" s="121" t="s">
        <v>139</v>
      </c>
      <c r="F4" s="60" t="s">
        <v>138</v>
      </c>
      <c r="G4" s="120">
        <v>1</v>
      </c>
    </row>
    <row r="5" spans="1:12" x14ac:dyDescent="0.3">
      <c r="C5" s="121"/>
      <c r="D5" s="121"/>
      <c r="E5" s="121"/>
      <c r="F5" s="59" t="s">
        <v>143</v>
      </c>
      <c r="G5" s="120"/>
    </row>
    <row r="6" spans="1:12" ht="7.05" customHeight="1" x14ac:dyDescent="0.3">
      <c r="C6" s="119"/>
      <c r="D6" s="119"/>
      <c r="E6" s="119"/>
      <c r="F6" s="119"/>
      <c r="G6" s="119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9" t="s">
        <v>273</v>
      </c>
      <c r="D7" s="129"/>
      <c r="E7" s="121" t="s">
        <v>139</v>
      </c>
      <c r="F7" s="60" t="s">
        <v>150</v>
      </c>
      <c r="G7" s="120">
        <v>2</v>
      </c>
    </row>
    <row r="8" spans="1:12" ht="21.6" customHeight="1" x14ac:dyDescent="0.3">
      <c r="C8" s="129"/>
      <c r="D8" s="129"/>
      <c r="E8" s="121"/>
      <c r="F8" s="59" t="s">
        <v>151</v>
      </c>
      <c r="G8" s="120"/>
    </row>
    <row r="9" spans="1:12" ht="7.05" customHeight="1" x14ac:dyDescent="0.3">
      <c r="C9" s="119"/>
      <c r="D9" s="119"/>
      <c r="E9" s="119"/>
      <c r="F9" s="119"/>
      <c r="G9" s="119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31" t="s">
        <v>274</v>
      </c>
      <c r="D10" s="131"/>
      <c r="E10" s="121" t="s">
        <v>139</v>
      </c>
      <c r="F10" s="58" t="s">
        <v>140</v>
      </c>
      <c r="G10" s="120">
        <v>3</v>
      </c>
    </row>
    <row r="11" spans="1:12" ht="26.1" customHeight="1" x14ac:dyDescent="0.3">
      <c r="B11" s="113" t="str">
        <f>CONCATENATE(C10," ","م")</f>
        <v>٢٠٢٥ - ٢٠٢٦ م</v>
      </c>
      <c r="C11" s="130" t="s">
        <v>275</v>
      </c>
      <c r="D11" s="130"/>
      <c r="E11" s="121"/>
      <c r="F11" s="59" t="s">
        <v>142</v>
      </c>
      <c r="G11" s="120"/>
    </row>
    <row r="12" spans="1:12" ht="6.6" customHeight="1" x14ac:dyDescent="0.3">
      <c r="B12" s="113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4">
      <c r="C13" s="123" t="s">
        <v>276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">
      <c r="C14" s="124" t="s">
        <v>277</v>
      </c>
      <c r="D14" s="124"/>
      <c r="E14" s="121"/>
      <c r="F14" s="59" t="s">
        <v>144</v>
      </c>
      <c r="G14" s="120"/>
      <c r="K14" s="56"/>
    </row>
    <row r="15" spans="1:12" ht="6" customHeight="1" x14ac:dyDescent="0.3">
      <c r="C15" s="119"/>
      <c r="D15" s="119"/>
      <c r="E15" s="119"/>
      <c r="F15" s="119"/>
      <c r="G15" s="119"/>
    </row>
    <row r="16" spans="1:12" ht="21" x14ac:dyDescent="0.4">
      <c r="C16" s="118" t="s">
        <v>272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5" customHeight="1" x14ac:dyDescent="0.3">
      <c r="C17" s="118"/>
      <c r="D17" s="118"/>
      <c r="E17" s="121"/>
      <c r="F17" s="59" t="s">
        <v>148</v>
      </c>
      <c r="G17" s="120"/>
    </row>
    <row r="18" spans="3:12" ht="6" customHeight="1" x14ac:dyDescent="0.4">
      <c r="C18" s="122"/>
      <c r="D18" s="122"/>
      <c r="E18" s="122"/>
      <c r="F18" s="122"/>
      <c r="G18" s="122"/>
    </row>
    <row r="19" spans="3:12" ht="21" x14ac:dyDescent="0.4">
      <c r="C19" s="118"/>
      <c r="D19" s="118"/>
      <c r="E19" s="121" t="s">
        <v>139</v>
      </c>
      <c r="F19" s="58" t="s">
        <v>147</v>
      </c>
      <c r="G19" s="120">
        <v>6</v>
      </c>
    </row>
    <row r="20" spans="3:12" ht="14.55" customHeight="1" x14ac:dyDescent="0.3">
      <c r="C20" s="118"/>
      <c r="D20" s="118"/>
      <c r="E20" s="121"/>
      <c r="F20" s="57" t="s">
        <v>149</v>
      </c>
      <c r="G20" s="120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 t="s">
        <v>312</v>
      </c>
      <c r="C19" s="116" t="s">
        <v>313</v>
      </c>
      <c r="D19" s="117" t="s">
        <v>81</v>
      </c>
    </row>
    <row r="20" spans="1:4" ht="18" customHeight="1" x14ac:dyDescent="0.3">
      <c r="A20" s="8">
        <v>19</v>
      </c>
      <c r="B20" s="115"/>
      <c r="C20" s="116"/>
      <c r="D20" s="117" t="s">
        <v>81</v>
      </c>
    </row>
    <row r="21" spans="1:4" ht="18" customHeight="1" x14ac:dyDescent="0.3">
      <c r="A21" s="8">
        <v>20</v>
      </c>
      <c r="B21" s="115"/>
      <c r="C21" s="116"/>
      <c r="D21" s="117" t="s">
        <v>81</v>
      </c>
    </row>
    <row r="22" spans="1:4" ht="18" customHeight="1" x14ac:dyDescent="0.3">
      <c r="A22" s="8">
        <v>21</v>
      </c>
      <c r="B22" s="115"/>
      <c r="C22" s="116"/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ABID FALAD SETYADI</v>
      </c>
      <c r="C2" s="11" t="str">
        <f>'Data Siswa'!C2</f>
        <v>140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AHMAD HARIRI ALHABSY</v>
      </c>
      <c r="C3" s="11" t="str">
        <f>'Data Siswa'!C3</f>
        <v>141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DIAN KURNIAWAN</v>
      </c>
      <c r="C4" s="11" t="str">
        <f>'Data Siswa'!C4</f>
        <v>142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FAKHRI TAMAM SANJAYA</v>
      </c>
      <c r="C5" s="11" t="str">
        <f>'Data Siswa'!C5</f>
        <v>143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GUSTIRI M.A.K</v>
      </c>
      <c r="C6" s="11" t="str">
        <f>'Data Siswa'!C6</f>
        <v>144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HIBATULLAH</v>
      </c>
      <c r="C7" s="11" t="str">
        <f>'Data Siswa'!C7</f>
        <v>145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ZAINUL ARIFIN</v>
      </c>
      <c r="C8" s="11" t="str">
        <f>'Data Siswa'!C8</f>
        <v>146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MUHAMAD CAHYA HIKMATUL ILMI</v>
      </c>
      <c r="C9" s="11" t="str">
        <f>'Data Siswa'!C9</f>
        <v>147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MUHAMAD SOBIRIN</v>
      </c>
      <c r="C10" s="11" t="str">
        <f>'Data Siswa'!C10</f>
        <v>148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MUHAMMAD CEVIN MELION</v>
      </c>
      <c r="C11" s="11" t="str">
        <f>'Data Siswa'!C11</f>
        <v>149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MUHAMMAD GIBRAN</v>
      </c>
      <c r="C12" s="11" t="str">
        <f>'Data Siswa'!C12</f>
        <v>150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MUHAMMAD KOMARUDIN</v>
      </c>
      <c r="C13" s="11" t="str">
        <f>'Data Siswa'!C13</f>
        <v>151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MUHAMMAD YUSUP SANDY ARDHAWILY</v>
      </c>
      <c r="C14" s="11" t="str">
        <f>'Data Siswa'!C14</f>
        <v>152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RADEN MUHAMMAD SATRIA RAHMADANI</v>
      </c>
      <c r="C15" s="11" t="str">
        <f>'Data Siswa'!C15</f>
        <v>153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RAHMAT SOLIHIN</v>
      </c>
      <c r="C16" s="11" t="str">
        <f>'Data Siswa'!C16</f>
        <v>154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RAMADHAN IBRAHIM AL QODRI</v>
      </c>
      <c r="C17" s="11" t="str">
        <f>'Data Siswa'!C17</f>
        <v>155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RASYA RAMADHAN PASHA</v>
      </c>
      <c r="C18" s="11" t="str">
        <f>'Data Siswa'!C18</f>
        <v>156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 t="str">
        <f>'Data Siswa'!B19</f>
        <v>RAYHAN SURYO SAPUTRA</v>
      </c>
      <c r="C19" s="11" t="str">
        <f>'Data Siswa'!C19</f>
        <v>157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6" sqref="Y6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.05" customHeight="1" x14ac:dyDescent="0.3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6" x14ac:dyDescent="0.3">
      <c r="A4" s="75">
        <f>'Data Siswa'!A2</f>
        <v>1</v>
      </c>
      <c r="B4" s="82" t="str">
        <f>'Data Siswa'!B2</f>
        <v>ABID FALAD SETYADI</v>
      </c>
      <c r="C4" s="75" t="str">
        <f>'Data Siswa'!C2</f>
        <v>140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منقول",IF(AND(W4&gt;4.5,W4&lt;=5.5),"منقول مؤقت",IF(W4&gt;5.5,"منقول")))</f>
        <v>#DIV/0!</v>
      </c>
    </row>
    <row r="5" spans="1:25" ht="15.6" x14ac:dyDescent="0.3">
      <c r="A5" s="75">
        <f>'Data Siswa'!A3</f>
        <v>2</v>
      </c>
      <c r="B5" s="83" t="str">
        <f>'Data Siswa'!B3</f>
        <v>AHMAD HARIRI ALHABSY</v>
      </c>
      <c r="C5" s="75" t="str">
        <f>'Data Siswa'!C3</f>
        <v>141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75">
        <f>'Data Siswa'!A4</f>
        <v>3</v>
      </c>
      <c r="B6" s="82" t="str">
        <f>'Data Siswa'!B4</f>
        <v>DIAN KURNIAWAN</v>
      </c>
      <c r="C6" s="75" t="str">
        <f>'Data Siswa'!C4</f>
        <v>142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FAKHRI TAMAM SANJAYA</v>
      </c>
      <c r="C7" s="75" t="str">
        <f>'Data Siswa'!C5</f>
        <v>143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GUSTIRI M.A.K</v>
      </c>
      <c r="C8" s="75" t="str">
        <f>'Data Siswa'!C6</f>
        <v>144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HIBATULLAH</v>
      </c>
      <c r="C9" s="75" t="str">
        <f>'Data Siswa'!C7</f>
        <v>145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ZAINUL ARIFIN</v>
      </c>
      <c r="C10" s="75" t="str">
        <f>'Data Siswa'!C8</f>
        <v>146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MUHAMAD CAHYA HIKMATUL ILMI</v>
      </c>
      <c r="C11" s="75" t="str">
        <f>'Data Siswa'!C9</f>
        <v>147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MUHAMAD SOBIRIN</v>
      </c>
      <c r="C12" s="75" t="str">
        <f>'Data Siswa'!C10</f>
        <v>148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MUHAMMAD CEVIN MELION</v>
      </c>
      <c r="C13" s="75" t="str">
        <f>'Data Siswa'!C11</f>
        <v>149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MUHAMMAD GIBRAN</v>
      </c>
      <c r="C14" s="75" t="str">
        <f>'Data Siswa'!C12</f>
        <v>150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MUHAMMAD KOMARUDIN</v>
      </c>
      <c r="C15" s="75" t="str">
        <f>'Data Siswa'!C13</f>
        <v>151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MUHAMMAD YUSUP SANDY ARDHAWILY</v>
      </c>
      <c r="C16" s="75" t="str">
        <f>'Data Siswa'!C14</f>
        <v>152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RADEN MUHAMMAD SATRIA RAHMADANI</v>
      </c>
      <c r="C17" s="75" t="str">
        <f>'Data Siswa'!C15</f>
        <v>153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RAHMAT SOLIHIN</v>
      </c>
      <c r="C18" s="75" t="str">
        <f>'Data Siswa'!C16</f>
        <v>154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RAMADHAN IBRAHIM AL QODRI</v>
      </c>
      <c r="C19" s="75" t="str">
        <f>'Data Siswa'!C17</f>
        <v>155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RASYA RAMADHAN PASHA</v>
      </c>
      <c r="C20" s="75" t="str">
        <f>'Data Siswa'!C18</f>
        <v>156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 t="str">
        <f>'Data Siswa'!B19</f>
        <v>RAYHAN SURYO SAPUTRA</v>
      </c>
      <c r="C21" s="75" t="str">
        <f>'Data Siswa'!C19</f>
        <v>157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HMSmgBYdXLssFxb3Ii6lWOcTNdPYrckKF7Lrj1q4RlUPKJz/9aKZZr0GJ6r4OKKYGs2YerzHkJ7W10k5+CStDw==" saltValue="tRVEmE14VyJFIDjy9n/f6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0" sqref="J10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ABID FALAD SETYADI</v>
      </c>
      <c r="C4" s="11" t="str">
        <f>'Data Siswa'!C2</f>
        <v>140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AHMAD HARIRI ALHABSY</v>
      </c>
      <c r="C5" s="11" t="str">
        <f>'Data Siswa'!C3</f>
        <v>141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DIAN KURNIAWAN</v>
      </c>
      <c r="C6" s="11" t="str">
        <f>'Data Siswa'!C4</f>
        <v>142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FAKHRI TAMAM SANJAYA</v>
      </c>
      <c r="C7" s="11" t="str">
        <f>'Data Siswa'!C5</f>
        <v>143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GUSTIRI M.A.K</v>
      </c>
      <c r="C8" s="11" t="str">
        <f>'Data Siswa'!C6</f>
        <v>144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HIBATULLAH</v>
      </c>
      <c r="C9" s="11" t="str">
        <f>'Data Siswa'!C7</f>
        <v>145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ZAINUL ARIFIN</v>
      </c>
      <c r="C10" s="11" t="str">
        <f>'Data Siswa'!C8</f>
        <v>146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MUHAMAD CAHYA HIKMATUL ILMI</v>
      </c>
      <c r="C11" s="11" t="str">
        <f>'Data Siswa'!C9</f>
        <v>147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MUHAMAD SOBIRIN</v>
      </c>
      <c r="C12" s="11" t="str">
        <f>'Data Siswa'!C10</f>
        <v>148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MUHAMMAD CEVIN MELION</v>
      </c>
      <c r="C13" s="11" t="str">
        <f>'Data Siswa'!C11</f>
        <v>149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MUHAMMAD GIBRAN</v>
      </c>
      <c r="C14" s="11" t="str">
        <f>'Data Siswa'!C12</f>
        <v>150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MUHAMMAD KOMARUDIN</v>
      </c>
      <c r="C15" s="11" t="str">
        <f>'Data Siswa'!C13</f>
        <v>151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MUHAMMAD YUSUP SANDY ARDHAWILY</v>
      </c>
      <c r="C16" s="11" t="str">
        <f>'Data Siswa'!C14</f>
        <v>152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RADEN MUHAMMAD SATRIA RAHMADANI</v>
      </c>
      <c r="C17" s="11" t="str">
        <f>'Data Siswa'!C15</f>
        <v>153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RAHMAT SOLIHIN</v>
      </c>
      <c r="C18" s="11" t="str">
        <f>'Data Siswa'!C16</f>
        <v>154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RAMADHAN IBRAHIM AL QODRI</v>
      </c>
      <c r="C19" s="11" t="str">
        <f>'Data Siswa'!C17</f>
        <v>155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RASYA RAMADHAN PASHA</v>
      </c>
      <c r="C20" s="11" t="str">
        <f>'Data Siswa'!C18</f>
        <v>156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 t="str">
        <f>'Data Siswa'!B19</f>
        <v>RAYHAN SURYO SAPUTRA</v>
      </c>
      <c r="C21" s="11" t="str">
        <f>'Data Siswa'!C19</f>
        <v>157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68" zoomScaleNormal="70" zoomScalePageLayoutView="68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56" t="str">
        <f>VLOOKUP($U$8,'Nilai Tahriri'!$A$2:$X$41,2,FALSE)&amp;" ( "&amp;VLOOKUP($U$8,'Data Siswa'!$A$2:$D$41,3,FALSE)&amp;" )"</f>
        <v>ABID FALAD SETYADI ( 140 )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5" customHeight="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157" t="str">
        <f>Biodata!$B$12</f>
        <v>١٤٤٦ - ١٤٤٧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الثاني</v>
      </c>
      <c r="M3" s="160" t="str">
        <f>Biodata!$B$4</f>
        <v>الصف  : الثاني د للبنين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166" t="str">
        <f>Biodata!$B$11</f>
        <v>٢٠٢٥ - ٢٠٢٦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267">
        <f>VLOOKUP($U$8,'Nilai Syafahi'!$A$4:$Y$43,4,FALSE)</f>
        <v>0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78">
        <f>VLOOKUP($U$8,'Nilai Syafahi'!$A$4:$Y$43,5,FALSE)</f>
        <v>0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78">
        <f>VLOOKUP($U$8,'Nilai Syafahi'!$A$4:$Y$43,6,FALSE)</f>
        <v>0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78">
        <f>VLOOKUP($U$8,'Nilai Syafahi'!$A$4:$Y$43,7,FALSE)</f>
        <v>0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78">
        <f>VLOOKUP($U$8,'Nilai Syafahi'!$A$4:$Y$43,8,FALSE)</f>
        <v>0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78">
        <f>VLOOKUP($U$8,'Nilai Syafahi'!$A$4:$Y$43,9,FALSE)</f>
        <v>0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78">
        <f>VLOOKUP($U$8,'Nilai Syafahi'!$A$4:$Y$43,10,FALSE)</f>
        <v>0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78">
        <f>VLOOKUP($U$8,'Nilai Syafahi'!$A$4:$Y$43,11,FALSE)</f>
        <v>0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78">
        <f>VLOOKUP($U$8,'Nilai Syafahi'!$A$4:$Y$43,12,FALSE)</f>
        <v>0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201">
        <f>VLOOKUP($U$8,'Nilai Syafahi'!$A$4:$Y$43,13,FALSE)</f>
        <v>0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201">
        <f>VLOOKUP($U$8,'Nilai Syafahi'!$A$4:$Y$43,14,FALSE)</f>
        <v>0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201">
        <f>VLOOKUP($U$8,'Nilai Syafahi'!$A$4:$Y$43,15,FALSE)</f>
        <v>0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201">
        <f>VLOOKUP($U$8,'Nilai Syafahi'!$A$4:$Y$43,16,FALSE)</f>
        <v>0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201">
        <f>VLOOKUP($U$8,'Nilai Syafahi'!$A$4:$Y$43,17,FALSE)</f>
        <v>0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241">
        <f>VLOOKUP($U$8,'Nilai Syafahi'!$A$4:$Y$43,18,FALSE)</f>
        <v>0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245">
        <f>VLOOKUP($U$8,'Nilai Syafahi'!$A$4:$Y$43,19,FALSE)</f>
        <v>0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49">
        <f>VLOOKUP($U$8,Akhlak!$A$4:$J$43,6,FALSE)</f>
        <v>0</v>
      </c>
      <c r="C38" s="250"/>
      <c r="D38" s="250">
        <f>VLOOKUP($U$8,Akhlak!$A$4:$J$43,5,FALSE)</f>
        <v>0</v>
      </c>
      <c r="E38" s="250"/>
      <c r="F38" s="250"/>
      <c r="G38" s="250"/>
      <c r="H38" s="250"/>
      <c r="I38" s="250"/>
      <c r="J38" s="250"/>
      <c r="K38" s="39">
        <f>VLOOKUP($U$8,Akhlak!$A$4:$J$43,4,FALSE)</f>
        <v>0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239">
        <f>VLOOKUP($U$8,Akhlak!$A$4:$J$43,9,FALSE)</f>
        <v>0</v>
      </c>
      <c r="C41" s="240"/>
      <c r="D41" s="240">
        <f>VLOOKUP($U$8,Akhlak!$A$4:$J$43,8,FALSE)</f>
        <v>0</v>
      </c>
      <c r="E41" s="240"/>
      <c r="F41" s="240"/>
      <c r="G41" s="240"/>
      <c r="H41" s="240"/>
      <c r="I41" s="240"/>
      <c r="J41" s="240"/>
      <c r="K41" s="39">
        <f>VLOOKUP($U$8,Akhlak!$A$4:$J$43,7,FALSE)</f>
        <v>0</v>
      </c>
      <c r="L41" s="211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31">
        <f ca="1">VLOOKUP($U$8,'Nilai Syafahi'!$A$4:$Y$43,24,FALSE)</f>
        <v>1</v>
      </c>
      <c r="C43" s="232"/>
      <c r="D43" s="225" t="e">
        <f>VLOOKUP($U$8,'Nilai Syafahi'!$A$4:$Y$43,23,FALSE)</f>
        <v>#DIV/0!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0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" customHeight="1" x14ac:dyDescent="0.3">
      <c r="B46" s="251" t="str">
        <f>VLOOKUP($U$8,Akhlak!$A$4:$J$43,10,FALSE)</f>
        <v xml:space="preserve"> 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269" t="e">
        <f>VLOOKUP($U$8,'Nilai Syafahi'!$A$4:$Y$43,25,FALSE)</f>
        <v>#DIV/0!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0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محرم سنة ١٤٤٨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٤٠ من يوليو سنة ٢٠٢٦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>
        <f>Biodata!$C$19</f>
        <v>0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الحاج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د للبنين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ABID FALAD SETYADI</v>
      </c>
      <c r="C6" s="8" t="str">
        <f>'Data Siswa'!C2</f>
        <v>140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AHMAD HARIRI ALHABSY</v>
      </c>
      <c r="C7" s="8" t="str">
        <f>'Data Siswa'!C3</f>
        <v>141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DIAN KURNIAWAN</v>
      </c>
      <c r="C8" s="8" t="str">
        <f>'Data Siswa'!C4</f>
        <v>142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FAKHRI TAMAM SANJAYA</v>
      </c>
      <c r="C9" s="8" t="str">
        <f>'Data Siswa'!C5</f>
        <v>143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GUSTIRI M.A.K</v>
      </c>
      <c r="C10" s="8" t="str">
        <f>'Data Siswa'!C6</f>
        <v>144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HIBATULLAH</v>
      </c>
      <c r="C11" s="8" t="str">
        <f>'Data Siswa'!C7</f>
        <v>145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ZAINUL ARIFIN</v>
      </c>
      <c r="C12" s="8" t="str">
        <f>'Data Siswa'!C8</f>
        <v>146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MUHAMAD CAHYA HIKMATUL ILMI</v>
      </c>
      <c r="C13" s="8" t="str">
        <f>'Data Siswa'!C9</f>
        <v>147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MUHAMAD SOBIRIN</v>
      </c>
      <c r="C14" s="8" t="str">
        <f>'Data Siswa'!C10</f>
        <v>148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MUHAMMAD CEVIN MELION</v>
      </c>
      <c r="C15" s="8" t="str">
        <f>'Data Siswa'!C11</f>
        <v>149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MUHAMMAD GIBRAN</v>
      </c>
      <c r="C16" s="8" t="str">
        <f>'Data Siswa'!C12</f>
        <v>150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MUHAMMAD KOMARUDIN</v>
      </c>
      <c r="C17" s="8" t="str">
        <f>'Data Siswa'!C13</f>
        <v>151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MUHAMMAD YUSUP SANDY ARDHAWILY</v>
      </c>
      <c r="C18" s="8" t="str">
        <f>'Data Siswa'!C14</f>
        <v>152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RADEN MUHAMMAD SATRIA RAHMADANI</v>
      </c>
      <c r="C19" s="8" t="str">
        <f>'Data Siswa'!C15</f>
        <v>153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RAHMAT SOLIHIN</v>
      </c>
      <c r="C20" s="8" t="str">
        <f>'Data Siswa'!C16</f>
        <v>154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RAMADHAN IBRAHIM AL QODRI</v>
      </c>
      <c r="C21" s="8" t="str">
        <f>'Data Siswa'!C17</f>
        <v>155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RASYA RAMADHAN PASHA</v>
      </c>
      <c r="C22" s="8" t="str">
        <f>'Data Siswa'!C18</f>
        <v>156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 t="str">
        <f>'Data Siswa'!B19</f>
        <v>RAYHAN SURYO SAPUTRA</v>
      </c>
      <c r="C23" s="8" t="str">
        <f>'Data Siswa'!C19</f>
        <v>157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2026-06-08T14:51:16Z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